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autoCompressPictures="0"/>
  <bookViews>
    <workbookView xWindow="636" yWindow="-84" windowWidth="15576" windowHeight="12504"/>
  </bookViews>
  <sheets>
    <sheet name="Cash Flow" sheetId="3" r:id="rId1"/>
  </sheet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T52" i="3" l="1"/>
  <c r="T50" i="3"/>
  <c r="R31" i="3"/>
  <c r="Q16" i="3"/>
  <c r="A37" i="3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P8" i="3"/>
  <c r="P12" i="3"/>
  <c r="P13" i="3"/>
  <c r="P19" i="3"/>
  <c r="P20" i="3"/>
  <c r="P26" i="3"/>
  <c r="P27" i="3"/>
  <c r="P33" i="3"/>
  <c r="P34" i="3"/>
  <c r="P40" i="3"/>
  <c r="P41" i="3"/>
  <c r="P47" i="3"/>
  <c r="P48" i="3"/>
  <c r="O46" i="3"/>
  <c r="O49" i="3" s="1"/>
  <c r="M37" i="3"/>
  <c r="M38" i="3" s="1"/>
  <c r="L23" i="3"/>
  <c r="L24" i="3" s="1"/>
  <c r="L25" i="3" s="1"/>
  <c r="L28" i="3" s="1"/>
  <c r="L29" i="3" s="1"/>
  <c r="L30" i="3" s="1"/>
  <c r="L31" i="3" s="1"/>
  <c r="L32" i="3" s="1"/>
  <c r="L35" i="3" s="1"/>
  <c r="L22" i="3"/>
  <c r="K21" i="3"/>
  <c r="K22" i="3" s="1"/>
  <c r="K23" i="3" s="1"/>
  <c r="K24" i="3" s="1"/>
  <c r="K25" i="3" s="1"/>
  <c r="K28" i="3" s="1"/>
  <c r="K29" i="3" s="1"/>
  <c r="K18" i="3"/>
  <c r="N35" i="3"/>
  <c r="N36" i="3" s="1"/>
  <c r="N37" i="3" s="1"/>
  <c r="N38" i="3" s="1"/>
  <c r="N39" i="3" s="1"/>
  <c r="J17" i="3"/>
  <c r="J18" i="3" s="1"/>
  <c r="J21" i="3" s="1"/>
  <c r="J22" i="3" s="1"/>
  <c r="J23" i="3" s="1"/>
  <c r="J24" i="3" s="1"/>
  <c r="J25" i="3" s="1"/>
  <c r="J28" i="3" s="1"/>
  <c r="J29" i="3" s="1"/>
  <c r="J30" i="3" s="1"/>
  <c r="J31" i="3" s="1"/>
  <c r="J32" i="3" s="1"/>
  <c r="I15" i="3"/>
  <c r="I16" i="3" s="1"/>
  <c r="I17" i="3" s="1"/>
  <c r="I18" i="3" s="1"/>
  <c r="I21" i="3" s="1"/>
  <c r="I22" i="3" s="1"/>
  <c r="H15" i="3"/>
  <c r="H16" i="3" s="1"/>
  <c r="H17" i="3" s="1"/>
  <c r="H18" i="3" s="1"/>
  <c r="G9" i="3"/>
  <c r="G10" i="3" s="1"/>
  <c r="G11" i="3" s="1"/>
  <c r="G14" i="3" s="1"/>
  <c r="G15" i="3" s="1"/>
  <c r="G16" i="3" s="1"/>
  <c r="G17" i="3" s="1"/>
  <c r="P17" i="3" s="1"/>
  <c r="F9" i="3"/>
  <c r="F10" i="3" s="1"/>
  <c r="F11" i="3" s="1"/>
  <c r="F14" i="3" s="1"/>
  <c r="F15" i="3" s="1"/>
  <c r="E9" i="3"/>
  <c r="P9" i="3" s="1"/>
  <c r="D8" i="3"/>
  <c r="D7" i="3"/>
  <c r="P7" i="3" s="1"/>
  <c r="P4" i="3"/>
  <c r="H21" i="3" l="1"/>
  <c r="P21" i="3" s="1"/>
  <c r="P18" i="3"/>
  <c r="M39" i="3"/>
  <c r="P38" i="3"/>
  <c r="P22" i="3"/>
  <c r="I23" i="3"/>
  <c r="O50" i="3"/>
  <c r="P50" i="3" s="1"/>
  <c r="P49" i="3"/>
  <c r="F16" i="3"/>
  <c r="P16" i="3" s="1"/>
  <c r="P15" i="3"/>
  <c r="R50" i="3"/>
  <c r="S8" i="3"/>
  <c r="S9" i="3" s="1"/>
  <c r="Q7" i="3"/>
  <c r="Q8" i="3" s="1"/>
  <c r="Q9" i="3" s="1"/>
  <c r="S7" i="3"/>
  <c r="P46" i="3"/>
  <c r="E10" i="3"/>
  <c r="P37" i="3"/>
  <c r="P23" i="3" l="1"/>
  <c r="I24" i="3"/>
  <c r="P10" i="3"/>
  <c r="E11" i="3"/>
  <c r="M42" i="3"/>
  <c r="P39" i="3"/>
  <c r="S10" i="3" l="1"/>
  <c r="P42" i="3"/>
  <c r="M43" i="3"/>
  <c r="P24" i="3"/>
  <c r="I25" i="3"/>
  <c r="P11" i="3"/>
  <c r="S11" i="3" s="1"/>
  <c r="S12" i="3" s="1"/>
  <c r="S13" i="3" s="1"/>
  <c r="E14" i="3"/>
  <c r="P14" i="3" s="1"/>
  <c r="Q10" i="3"/>
  <c r="Q11" i="3" s="1"/>
  <c r="Q12" i="3" s="1"/>
  <c r="Q13" i="3" s="1"/>
  <c r="Q14" i="3" s="1"/>
  <c r="Q15" i="3" s="1"/>
  <c r="Q17" i="3" s="1"/>
  <c r="Q18" i="3" s="1"/>
  <c r="Q19" i="3" s="1"/>
  <c r="Q20" i="3" s="1"/>
  <c r="Q21" i="3" s="1"/>
  <c r="Q22" i="3" s="1"/>
  <c r="Q23" i="3" s="1"/>
  <c r="Q24" i="3" s="1"/>
  <c r="P25" i="3" l="1"/>
  <c r="I28" i="3"/>
  <c r="Q25" i="3"/>
  <c r="Q26" i="3" s="1"/>
  <c r="Q27" i="3" s="1"/>
  <c r="S14" i="3"/>
  <c r="S15" i="3" s="1"/>
  <c r="S16" i="3" s="1"/>
  <c r="S17" i="3" s="1"/>
  <c r="S18" i="3" s="1"/>
  <c r="S19" i="3" s="1"/>
  <c r="S20" i="3" s="1"/>
  <c r="S21" i="3" s="1"/>
  <c r="S22" i="3" s="1"/>
  <c r="S23" i="3" s="1"/>
  <c r="S24" i="3" s="1"/>
  <c r="P43" i="3"/>
  <c r="M44" i="3"/>
  <c r="R16" i="3"/>
  <c r="M45" i="3" l="1"/>
  <c r="P45" i="3" s="1"/>
  <c r="P44" i="3"/>
  <c r="P28" i="3"/>
  <c r="I29" i="3"/>
  <c r="S25" i="3"/>
  <c r="S26" i="3" s="1"/>
  <c r="S27" i="3" s="1"/>
  <c r="S28" i="3" l="1"/>
  <c r="P29" i="3"/>
  <c r="S29" i="3" s="1"/>
  <c r="I30" i="3"/>
  <c r="Q28" i="3"/>
  <c r="Q29" i="3" s="1"/>
  <c r="I31" i="3" l="1"/>
  <c r="P30" i="3"/>
  <c r="S30" i="3" l="1"/>
  <c r="P31" i="3"/>
  <c r="I32" i="3"/>
  <c r="Q30" i="3"/>
  <c r="I35" i="3" l="1"/>
  <c r="P32" i="3"/>
  <c r="Q31" i="3"/>
  <c r="S31" i="3" l="1"/>
  <c r="S32" i="3" s="1"/>
  <c r="S33" i="3" s="1"/>
  <c r="S34" i="3" s="1"/>
  <c r="Q32" i="3"/>
  <c r="Q33" i="3" s="1"/>
  <c r="Q34" i="3" s="1"/>
  <c r="I36" i="3"/>
  <c r="P36" i="3" s="1"/>
  <c r="P35" i="3"/>
  <c r="P52" i="3" l="1"/>
  <c r="S35" i="3"/>
  <c r="S36" i="3" s="1"/>
  <c r="S37" i="3" s="1"/>
  <c r="S38" i="3" s="1"/>
  <c r="S39" i="3" s="1"/>
  <c r="S40" i="3" s="1"/>
  <c r="S41" i="3" s="1"/>
  <c r="S42" i="3" s="1"/>
  <c r="S43" i="3" s="1"/>
  <c r="S44" i="3" s="1"/>
  <c r="S45" i="3" s="1"/>
  <c r="S46" i="3" s="1"/>
  <c r="S47" i="3" s="1"/>
  <c r="S48" i="3" s="1"/>
  <c r="S49" i="3" s="1"/>
  <c r="S50" i="3" s="1"/>
  <c r="Q35" i="3"/>
  <c r="Q36" i="3" s="1"/>
  <c r="Q37" i="3" s="1"/>
  <c r="Q38" i="3" s="1"/>
  <c r="Q39" i="3" s="1"/>
  <c r="Q40" i="3" s="1"/>
  <c r="Q41" i="3" s="1"/>
  <c r="Q42" i="3" s="1"/>
  <c r="Q43" i="3" s="1"/>
  <c r="Q44" i="3" s="1"/>
  <c r="Q45" i="3" s="1"/>
  <c r="Q46" i="3" s="1"/>
  <c r="Q47" i="3" s="1"/>
  <c r="Q48" i="3" s="1"/>
  <c r="Q49" i="3" s="1"/>
  <c r="Q50" i="3" s="1"/>
  <c r="R46" i="3"/>
  <c r="R52" i="3" s="1"/>
  <c r="R54" i="3" l="1"/>
  <c r="P54" i="3"/>
</calcChain>
</file>

<file path=xl/sharedStrings.xml><?xml version="1.0" encoding="utf-8"?>
<sst xmlns="http://schemas.openxmlformats.org/spreadsheetml/2006/main" count="35" uniqueCount="25">
  <si>
    <t>Stock</t>
  </si>
  <si>
    <t>Clearing</t>
  </si>
  <si>
    <t>Landscape</t>
  </si>
  <si>
    <t>Day</t>
  </si>
  <si>
    <t>Total Cost</t>
  </si>
  <si>
    <t>Duration</t>
  </si>
  <si>
    <t>Cost/Day</t>
  </si>
  <si>
    <t>Sat.</t>
  </si>
  <si>
    <t>Sun.</t>
  </si>
  <si>
    <t>Mobilize</t>
  </si>
  <si>
    <t>Finish Grade</t>
  </si>
  <si>
    <t>Prefab</t>
  </si>
  <si>
    <t>Pave</t>
  </si>
  <si>
    <t>Tennis</t>
  </si>
  <si>
    <t>Curb</t>
  </si>
  <si>
    <t>Inspections</t>
  </si>
  <si>
    <t>Totals</t>
  </si>
  <si>
    <t>Gradin</t>
  </si>
  <si>
    <t>Erect/Paint</t>
    <phoneticPr fontId="18" type="noConversion"/>
  </si>
  <si>
    <t>Cummulative</t>
    <phoneticPr fontId="18" type="noConversion"/>
  </si>
  <si>
    <t>Date</t>
    <phoneticPr fontId="18" type="noConversion"/>
  </si>
  <si>
    <t>Payments</t>
    <phoneticPr fontId="18" type="noConversion"/>
  </si>
  <si>
    <t>Total Debt</t>
    <phoneticPr fontId="18" type="noConversion"/>
  </si>
  <si>
    <t xml:space="preserve">Retainage = </t>
    <phoneticPr fontId="18" type="noConversion"/>
  </si>
  <si>
    <t>Interest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</si>
</sst>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.0"/>
    <numFmt numFmtId="166" formatCode="&quot;$&quot;#,##0"/>
  </numFmts>
  <fonts count="19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Verdana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">
    <xf numFmtId="0" fontId="0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7" fillId="4" borderId="0" applyNumberFormat="0" applyBorder="0" applyAlignment="0" applyProtection="0"/>
    <xf numFmtId="0" fontId="11" fillId="21" borderId="1" applyNumberFormat="0" applyAlignment="0" applyProtection="0"/>
    <xf numFmtId="0" fontId="13" fillId="22" borderId="2" applyNumberFormat="0" applyAlignment="0" applyProtection="0"/>
    <xf numFmtId="0" fontId="15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9" fillId="8" borderId="1" applyNumberFormat="0" applyAlignment="0" applyProtection="0"/>
    <xf numFmtId="0" fontId="12" fillId="0" borderId="6" applyNumberFormat="0" applyFill="0" applyAlignment="0" applyProtection="0"/>
    <xf numFmtId="0" fontId="8" fillId="23" borderId="0" applyNumberFormat="0" applyBorder="0" applyAlignment="0" applyProtection="0"/>
    <xf numFmtId="0" fontId="1" fillId="24" borderId="7" applyNumberFormat="0" applyFont="0" applyAlignment="0" applyProtection="0"/>
    <xf numFmtId="0" fontId="10" fillId="21" borderId="8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6">
    <xf numFmtId="0" fontId="0" fillId="0" borderId="0" xfId="0"/>
    <xf numFmtId="166" fontId="0" fillId="0" borderId="0" xfId="0" applyNumberFormat="1"/>
    <xf numFmtId="165" fontId="0" fillId="0" borderId="0" xfId="0" applyNumberFormat="1"/>
    <xf numFmtId="0" fontId="0" fillId="2" borderId="0" xfId="0" applyFill="1"/>
    <xf numFmtId="166" fontId="0" fillId="2" borderId="0" xfId="0" applyNumberFormat="1" applyFill="1"/>
    <xf numFmtId="164" fontId="0" fillId="0" borderId="0" xfId="0" applyNumberFormat="1"/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54"/>
  <sheetViews>
    <sheetView tabSelected="1" topLeftCell="K1" zoomScale="125" workbookViewId="0">
      <selection activeCell="S16" sqref="S16"/>
    </sheetView>
  </sheetViews>
  <sheetFormatPr defaultColWidth="8.77734375" defaultRowHeight="14.4" x14ac:dyDescent="0.3"/>
  <cols>
    <col min="16" max="16" width="11.44140625" bestFit="1" customWidth="1"/>
    <col min="17" max="17" width="11.109375" bestFit="1" customWidth="1"/>
    <col min="18" max="18" width="11" bestFit="1" customWidth="1"/>
    <col min="19" max="19" width="10.109375" bestFit="1" customWidth="1"/>
    <col min="20" max="20" width="10.33203125" bestFit="1" customWidth="1"/>
    <col min="21" max="21" width="9.6640625" bestFit="1" customWidth="1"/>
  </cols>
  <sheetData>
    <row r="3" spans="1:21" x14ac:dyDescent="0.3">
      <c r="C3" t="s">
        <v>3</v>
      </c>
      <c r="D3" t="s">
        <v>9</v>
      </c>
      <c r="E3" t="s">
        <v>0</v>
      </c>
      <c r="F3" t="s">
        <v>1</v>
      </c>
      <c r="G3" t="s">
        <v>17</v>
      </c>
      <c r="H3" t="s">
        <v>10</v>
      </c>
      <c r="I3" t="s">
        <v>11</v>
      </c>
      <c r="J3" t="s">
        <v>2</v>
      </c>
      <c r="K3" t="s">
        <v>12</v>
      </c>
      <c r="L3" t="s">
        <v>13</v>
      </c>
      <c r="M3" t="s">
        <v>18</v>
      </c>
      <c r="N3" t="s">
        <v>14</v>
      </c>
      <c r="O3" t="s">
        <v>15</v>
      </c>
      <c r="P3" t="s">
        <v>16</v>
      </c>
    </row>
    <row r="4" spans="1:21" x14ac:dyDescent="0.3">
      <c r="B4" t="s">
        <v>4</v>
      </c>
      <c r="D4" s="1">
        <v>5000</v>
      </c>
      <c r="E4" s="1">
        <v>22000</v>
      </c>
      <c r="F4" s="1">
        <v>8000</v>
      </c>
      <c r="G4" s="1">
        <v>2500</v>
      </c>
      <c r="H4" s="1">
        <v>3000</v>
      </c>
      <c r="I4" s="1">
        <v>18000</v>
      </c>
      <c r="J4" s="1">
        <v>35000</v>
      </c>
      <c r="K4" s="1">
        <v>30000</v>
      </c>
      <c r="L4" s="1">
        <v>20000</v>
      </c>
      <c r="M4" s="1">
        <v>16000</v>
      </c>
      <c r="N4" s="1">
        <v>6000</v>
      </c>
      <c r="O4" s="1">
        <v>4000</v>
      </c>
      <c r="P4" s="1">
        <f>SUM(D4:O4)</f>
        <v>169500</v>
      </c>
      <c r="Q4" t="s">
        <v>19</v>
      </c>
    </row>
    <row r="5" spans="1:21" x14ac:dyDescent="0.3">
      <c r="B5" t="s">
        <v>5</v>
      </c>
      <c r="D5">
        <v>2</v>
      </c>
      <c r="E5">
        <v>4</v>
      </c>
      <c r="F5">
        <v>6</v>
      </c>
      <c r="G5">
        <v>7</v>
      </c>
      <c r="H5">
        <v>5</v>
      </c>
      <c r="I5">
        <v>16</v>
      </c>
      <c r="J5">
        <v>12</v>
      </c>
      <c r="K5">
        <v>8</v>
      </c>
      <c r="L5">
        <v>10</v>
      </c>
      <c r="M5">
        <v>7</v>
      </c>
      <c r="N5">
        <v>5</v>
      </c>
      <c r="O5">
        <v>3</v>
      </c>
    </row>
    <row r="6" spans="1:21" x14ac:dyDescent="0.3">
      <c r="A6" t="s">
        <v>20</v>
      </c>
      <c r="B6" t="s">
        <v>6</v>
      </c>
      <c r="D6" s="1">
        <v>2500</v>
      </c>
      <c r="E6" s="1">
        <v>5500</v>
      </c>
      <c r="F6" s="1">
        <v>1333</v>
      </c>
      <c r="G6" s="1">
        <v>357</v>
      </c>
      <c r="H6" s="1">
        <v>600</v>
      </c>
      <c r="I6" s="1">
        <v>1125</v>
      </c>
      <c r="J6" s="1">
        <v>2917</v>
      </c>
      <c r="K6" s="1">
        <v>3750</v>
      </c>
      <c r="L6" s="1">
        <v>2000</v>
      </c>
      <c r="M6" s="1">
        <v>2286</v>
      </c>
      <c r="N6" s="1">
        <v>1200</v>
      </c>
      <c r="O6" s="1">
        <v>1333</v>
      </c>
      <c r="P6" s="1"/>
      <c r="R6" t="s">
        <v>21</v>
      </c>
      <c r="S6" t="s">
        <v>22</v>
      </c>
      <c r="T6" t="s">
        <v>24</v>
      </c>
    </row>
    <row r="7" spans="1:21" x14ac:dyDescent="0.3">
      <c r="A7">
        <f>1</f>
        <v>1</v>
      </c>
      <c r="B7">
        <v>1</v>
      </c>
      <c r="C7">
        <v>1</v>
      </c>
      <c r="D7" s="1">
        <f>D6</f>
        <v>2500</v>
      </c>
      <c r="P7" s="1">
        <f>SUM(D7:O7)</f>
        <v>2500</v>
      </c>
      <c r="Q7" s="1">
        <f>P7</f>
        <v>2500</v>
      </c>
      <c r="R7" s="2"/>
      <c r="S7" s="1">
        <f>P7</f>
        <v>2500</v>
      </c>
      <c r="T7" s="5"/>
    </row>
    <row r="8" spans="1:21" x14ac:dyDescent="0.3">
      <c r="A8">
        <f>A7+1</f>
        <v>2</v>
      </c>
      <c r="B8">
        <v>2</v>
      </c>
      <c r="C8">
        <v>2</v>
      </c>
      <c r="D8" s="1">
        <f>D6</f>
        <v>2500</v>
      </c>
      <c r="P8" s="1">
        <f t="shared" ref="P8:P50" si="0">SUM(D8:O8)</f>
        <v>2500</v>
      </c>
      <c r="Q8" s="1">
        <f>Q7+P8</f>
        <v>5000</v>
      </c>
      <c r="R8" s="2"/>
      <c r="S8" s="1">
        <f>P8+S7-R8</f>
        <v>5000</v>
      </c>
      <c r="T8" s="5"/>
    </row>
    <row r="9" spans="1:21" x14ac:dyDescent="0.3">
      <c r="A9">
        <f t="shared" ref="A9:A50" si="1">A8+1</f>
        <v>3</v>
      </c>
      <c r="B9">
        <v>3</v>
      </c>
      <c r="C9">
        <v>3</v>
      </c>
      <c r="E9" s="1">
        <f>E6</f>
        <v>5500</v>
      </c>
      <c r="F9" s="1">
        <f>F6</f>
        <v>1333</v>
      </c>
      <c r="G9" s="1">
        <f>G6</f>
        <v>357</v>
      </c>
      <c r="P9" s="1">
        <f t="shared" si="0"/>
        <v>7190</v>
      </c>
      <c r="Q9" s="1">
        <f t="shared" ref="Q9:Q50" si="2">Q8+P9</f>
        <v>12190</v>
      </c>
      <c r="R9" s="2"/>
      <c r="S9" s="1">
        <f t="shared" ref="S9:S50" si="3">P9+S8-R9</f>
        <v>12190</v>
      </c>
      <c r="T9" s="5"/>
    </row>
    <row r="10" spans="1:21" x14ac:dyDescent="0.3">
      <c r="A10">
        <f t="shared" si="1"/>
        <v>4</v>
      </c>
      <c r="B10">
        <v>4</v>
      </c>
      <c r="C10">
        <v>4</v>
      </c>
      <c r="E10" s="1">
        <f t="shared" ref="E10:G11" si="4">E9</f>
        <v>5500</v>
      </c>
      <c r="F10" s="1">
        <f t="shared" si="4"/>
        <v>1333</v>
      </c>
      <c r="G10" s="1">
        <f t="shared" si="4"/>
        <v>357</v>
      </c>
      <c r="P10" s="1">
        <f t="shared" si="0"/>
        <v>7190</v>
      </c>
      <c r="Q10" s="1">
        <f t="shared" si="2"/>
        <v>19380</v>
      </c>
      <c r="R10" s="2"/>
      <c r="S10" s="1">
        <f t="shared" si="3"/>
        <v>19380</v>
      </c>
      <c r="T10" s="5"/>
    </row>
    <row r="11" spans="1:21" x14ac:dyDescent="0.3">
      <c r="A11">
        <f t="shared" si="1"/>
        <v>5</v>
      </c>
      <c r="B11">
        <v>5</v>
      </c>
      <c r="C11">
        <v>5</v>
      </c>
      <c r="E11" s="1">
        <f t="shared" si="4"/>
        <v>5500</v>
      </c>
      <c r="F11" s="1">
        <f t="shared" si="4"/>
        <v>1333</v>
      </c>
      <c r="G11" s="1">
        <f t="shared" si="4"/>
        <v>357</v>
      </c>
      <c r="P11" s="1">
        <f t="shared" si="0"/>
        <v>7190</v>
      </c>
      <c r="Q11" s="1">
        <f t="shared" si="2"/>
        <v>26570</v>
      </c>
      <c r="R11" s="2"/>
      <c r="S11" s="1">
        <f t="shared" si="3"/>
        <v>26570</v>
      </c>
      <c r="T11" s="5"/>
    </row>
    <row r="12" spans="1:21" x14ac:dyDescent="0.3">
      <c r="A12">
        <f t="shared" si="1"/>
        <v>6</v>
      </c>
      <c r="B12">
        <v>6</v>
      </c>
      <c r="C12" t="s">
        <v>7</v>
      </c>
      <c r="P12" s="1">
        <f t="shared" si="0"/>
        <v>0</v>
      </c>
      <c r="Q12" s="1">
        <f t="shared" si="2"/>
        <v>26570</v>
      </c>
      <c r="R12" s="2"/>
      <c r="S12" s="1">
        <f t="shared" si="3"/>
        <v>26570</v>
      </c>
      <c r="T12" s="5"/>
    </row>
    <row r="13" spans="1:21" x14ac:dyDescent="0.3">
      <c r="A13">
        <f t="shared" si="1"/>
        <v>7</v>
      </c>
      <c r="B13">
        <v>7</v>
      </c>
      <c r="C13" t="s">
        <v>8</v>
      </c>
      <c r="E13" s="1"/>
      <c r="P13" s="1">
        <f t="shared" si="0"/>
        <v>0</v>
      </c>
      <c r="Q13" s="1">
        <f t="shared" si="2"/>
        <v>26570</v>
      </c>
      <c r="R13" s="2"/>
      <c r="S13" s="1">
        <f t="shared" si="3"/>
        <v>26570</v>
      </c>
      <c r="T13" s="5"/>
    </row>
    <row r="14" spans="1:21" x14ac:dyDescent="0.3">
      <c r="A14">
        <f t="shared" si="1"/>
        <v>8</v>
      </c>
      <c r="B14">
        <v>8</v>
      </c>
      <c r="C14">
        <v>6</v>
      </c>
      <c r="E14" s="1">
        <f>E11</f>
        <v>5500</v>
      </c>
      <c r="F14" s="1">
        <f>F11</f>
        <v>1333</v>
      </c>
      <c r="G14" s="1">
        <f>G11</f>
        <v>357</v>
      </c>
      <c r="P14" s="1">
        <f t="shared" si="0"/>
        <v>7190</v>
      </c>
      <c r="Q14" s="1">
        <f t="shared" si="2"/>
        <v>33760</v>
      </c>
      <c r="R14" s="2"/>
      <c r="S14" s="1">
        <f t="shared" si="3"/>
        <v>33760</v>
      </c>
      <c r="T14" s="5"/>
    </row>
    <row r="15" spans="1:21" x14ac:dyDescent="0.3">
      <c r="A15">
        <f t="shared" si="1"/>
        <v>9</v>
      </c>
      <c r="B15">
        <v>9</v>
      </c>
      <c r="C15">
        <v>7</v>
      </c>
      <c r="F15" s="1">
        <f>F14</f>
        <v>1333</v>
      </c>
      <c r="G15" s="1">
        <f>G14</f>
        <v>357</v>
      </c>
      <c r="H15" s="1">
        <f>H6</f>
        <v>600</v>
      </c>
      <c r="I15" s="1">
        <f>I6</f>
        <v>1125</v>
      </c>
      <c r="P15" s="1">
        <f t="shared" si="0"/>
        <v>3415</v>
      </c>
      <c r="Q15" s="1">
        <f t="shared" si="2"/>
        <v>37175</v>
      </c>
      <c r="R15" s="2"/>
      <c r="S15" s="1">
        <f t="shared" si="3"/>
        <v>37175</v>
      </c>
      <c r="T15" s="5"/>
      <c r="U15" s="5"/>
    </row>
    <row r="16" spans="1:21" x14ac:dyDescent="0.3">
      <c r="A16" s="3">
        <f t="shared" si="1"/>
        <v>10</v>
      </c>
      <c r="B16" s="3">
        <v>10</v>
      </c>
      <c r="C16" s="3">
        <v>8</v>
      </c>
      <c r="D16" s="3"/>
      <c r="E16" s="3"/>
      <c r="F16" s="4">
        <f>F15</f>
        <v>1333</v>
      </c>
      <c r="G16" s="4">
        <f>G15</f>
        <v>357</v>
      </c>
      <c r="H16" s="4">
        <f t="shared" ref="H16:I18" si="5">H15</f>
        <v>600</v>
      </c>
      <c r="I16" s="4">
        <f t="shared" si="5"/>
        <v>1125</v>
      </c>
      <c r="J16" s="3"/>
      <c r="K16" s="3"/>
      <c r="L16" s="3"/>
      <c r="M16" s="3"/>
      <c r="N16" s="3"/>
      <c r="O16" s="3"/>
      <c r="P16" s="4">
        <f t="shared" si="0"/>
        <v>3415</v>
      </c>
      <c r="Q16" s="1">
        <f t="shared" si="2"/>
        <v>40590</v>
      </c>
      <c r="R16" s="2">
        <f>SUM(P7:P16)*0.9</f>
        <v>36531</v>
      </c>
      <c r="S16" s="1">
        <f t="shared" si="3"/>
        <v>4059</v>
      </c>
      <c r="T16" s="5"/>
    </row>
    <row r="17" spans="1:20" x14ac:dyDescent="0.3">
      <c r="A17">
        <f t="shared" si="1"/>
        <v>11</v>
      </c>
      <c r="B17">
        <v>11</v>
      </c>
      <c r="C17">
        <v>9</v>
      </c>
      <c r="G17" s="1">
        <f>G16</f>
        <v>357</v>
      </c>
      <c r="H17" s="1">
        <f t="shared" si="5"/>
        <v>600</v>
      </c>
      <c r="I17" s="1">
        <f t="shared" si="5"/>
        <v>1125</v>
      </c>
      <c r="J17" s="1">
        <f>J6</f>
        <v>2917</v>
      </c>
      <c r="P17" s="1">
        <f t="shared" si="0"/>
        <v>4999</v>
      </c>
      <c r="Q17" s="1">
        <f t="shared" si="2"/>
        <v>45589</v>
      </c>
      <c r="R17" s="2"/>
      <c r="S17" s="1">
        <f t="shared" si="3"/>
        <v>9058</v>
      </c>
      <c r="T17" s="5"/>
    </row>
    <row r="18" spans="1:20" x14ac:dyDescent="0.3">
      <c r="A18">
        <f t="shared" si="1"/>
        <v>12</v>
      </c>
      <c r="B18">
        <v>12</v>
      </c>
      <c r="C18">
        <v>10</v>
      </c>
      <c r="H18" s="1">
        <f t="shared" si="5"/>
        <v>600</v>
      </c>
      <c r="I18" s="1">
        <f t="shared" si="5"/>
        <v>1125</v>
      </c>
      <c r="J18" s="1">
        <f>J17</f>
        <v>2917</v>
      </c>
      <c r="K18" s="1">
        <f>K6</f>
        <v>3750</v>
      </c>
      <c r="P18" s="1">
        <f t="shared" si="0"/>
        <v>8392</v>
      </c>
      <c r="Q18" s="1">
        <f t="shared" si="2"/>
        <v>53981</v>
      </c>
      <c r="R18" s="2"/>
      <c r="S18" s="1">
        <f t="shared" si="3"/>
        <v>17450</v>
      </c>
      <c r="T18" s="5"/>
    </row>
    <row r="19" spans="1:20" x14ac:dyDescent="0.3">
      <c r="A19">
        <f t="shared" si="1"/>
        <v>13</v>
      </c>
      <c r="B19">
        <v>13</v>
      </c>
      <c r="C19" t="s">
        <v>7</v>
      </c>
      <c r="P19" s="1">
        <f t="shared" si="0"/>
        <v>0</v>
      </c>
      <c r="Q19" s="1">
        <f t="shared" si="2"/>
        <v>53981</v>
      </c>
      <c r="R19" s="2"/>
      <c r="S19" s="1">
        <f t="shared" si="3"/>
        <v>17450</v>
      </c>
      <c r="T19" s="5"/>
    </row>
    <row r="20" spans="1:20" x14ac:dyDescent="0.3">
      <c r="A20">
        <f t="shared" si="1"/>
        <v>14</v>
      </c>
      <c r="B20">
        <v>14</v>
      </c>
      <c r="C20" t="s">
        <v>8</v>
      </c>
      <c r="P20" s="1">
        <f t="shared" si="0"/>
        <v>0</v>
      </c>
      <c r="Q20" s="1">
        <f t="shared" si="2"/>
        <v>53981</v>
      </c>
      <c r="R20" s="2"/>
      <c r="S20" s="1">
        <f t="shared" si="3"/>
        <v>17450</v>
      </c>
      <c r="T20" s="5"/>
    </row>
    <row r="21" spans="1:20" x14ac:dyDescent="0.3">
      <c r="A21">
        <f t="shared" si="1"/>
        <v>15</v>
      </c>
      <c r="B21">
        <v>15</v>
      </c>
      <c r="C21">
        <v>11</v>
      </c>
      <c r="H21" s="1">
        <f>H18</f>
        <v>600</v>
      </c>
      <c r="I21" s="1">
        <f>I18</f>
        <v>1125</v>
      </c>
      <c r="J21" s="1">
        <f>J18</f>
        <v>2917</v>
      </c>
      <c r="K21" s="1">
        <f>K18</f>
        <v>3750</v>
      </c>
      <c r="P21" s="1">
        <f t="shared" si="0"/>
        <v>8392</v>
      </c>
      <c r="Q21" s="1">
        <f t="shared" si="2"/>
        <v>62373</v>
      </c>
      <c r="R21" s="2"/>
      <c r="S21" s="1">
        <f t="shared" si="3"/>
        <v>25842</v>
      </c>
      <c r="T21" s="5"/>
    </row>
    <row r="22" spans="1:20" x14ac:dyDescent="0.3">
      <c r="A22">
        <f t="shared" si="1"/>
        <v>16</v>
      </c>
      <c r="B22">
        <v>16</v>
      </c>
      <c r="C22">
        <v>12</v>
      </c>
      <c r="I22" s="1">
        <f t="shared" ref="I22:K25" si="6">I21</f>
        <v>1125</v>
      </c>
      <c r="J22" s="1">
        <f t="shared" si="6"/>
        <v>2917</v>
      </c>
      <c r="K22" s="1">
        <f t="shared" si="6"/>
        <v>3750</v>
      </c>
      <c r="L22" s="1">
        <f>L6</f>
        <v>2000</v>
      </c>
      <c r="P22" s="1">
        <f t="shared" si="0"/>
        <v>9792</v>
      </c>
      <c r="Q22" s="1">
        <f t="shared" si="2"/>
        <v>72165</v>
      </c>
      <c r="R22" s="2"/>
      <c r="S22" s="1">
        <f t="shared" si="3"/>
        <v>35634</v>
      </c>
      <c r="T22" s="5"/>
    </row>
    <row r="23" spans="1:20" x14ac:dyDescent="0.3">
      <c r="A23">
        <f t="shared" si="1"/>
        <v>17</v>
      </c>
      <c r="B23">
        <v>17</v>
      </c>
      <c r="C23">
        <v>13</v>
      </c>
      <c r="I23" s="1">
        <f t="shared" si="6"/>
        <v>1125</v>
      </c>
      <c r="J23" s="1">
        <f t="shared" si="6"/>
        <v>2917</v>
      </c>
      <c r="K23" s="1">
        <f t="shared" si="6"/>
        <v>3750</v>
      </c>
      <c r="L23" s="1">
        <f>L22</f>
        <v>2000</v>
      </c>
      <c r="P23" s="1">
        <f t="shared" si="0"/>
        <v>9792</v>
      </c>
      <c r="Q23" s="1">
        <f t="shared" si="2"/>
        <v>81957</v>
      </c>
      <c r="R23" s="2"/>
      <c r="S23" s="1">
        <f t="shared" si="3"/>
        <v>45426</v>
      </c>
      <c r="T23" s="5"/>
    </row>
    <row r="24" spans="1:20" x14ac:dyDescent="0.3">
      <c r="A24">
        <f t="shared" si="1"/>
        <v>18</v>
      </c>
      <c r="B24">
        <v>18</v>
      </c>
      <c r="C24">
        <v>14</v>
      </c>
      <c r="I24" s="1">
        <f t="shared" si="6"/>
        <v>1125</v>
      </c>
      <c r="J24" s="1">
        <f t="shared" si="6"/>
        <v>2917</v>
      </c>
      <c r="K24" s="1">
        <f t="shared" si="6"/>
        <v>3750</v>
      </c>
      <c r="L24" s="1">
        <f>L23</f>
        <v>2000</v>
      </c>
      <c r="P24" s="1">
        <f t="shared" si="0"/>
        <v>9792</v>
      </c>
      <c r="Q24" s="1">
        <f t="shared" si="2"/>
        <v>91749</v>
      </c>
      <c r="R24" s="2"/>
      <c r="S24" s="1">
        <f t="shared" si="3"/>
        <v>55218</v>
      </c>
      <c r="T24" s="5"/>
    </row>
    <row r="25" spans="1:20" x14ac:dyDescent="0.3">
      <c r="A25">
        <f t="shared" si="1"/>
        <v>19</v>
      </c>
      <c r="B25">
        <v>19</v>
      </c>
      <c r="C25">
        <v>15</v>
      </c>
      <c r="I25" s="1">
        <f t="shared" si="6"/>
        <v>1125</v>
      </c>
      <c r="J25" s="1">
        <f t="shared" si="6"/>
        <v>2917</v>
      </c>
      <c r="K25" s="1">
        <f t="shared" si="6"/>
        <v>3750</v>
      </c>
      <c r="L25" s="1">
        <f>L24</f>
        <v>2000</v>
      </c>
      <c r="P25" s="1">
        <f t="shared" si="0"/>
        <v>9792</v>
      </c>
      <c r="Q25" s="1">
        <f t="shared" si="2"/>
        <v>101541</v>
      </c>
      <c r="R25" s="2"/>
      <c r="S25" s="1">
        <f t="shared" si="3"/>
        <v>65010</v>
      </c>
      <c r="T25" s="5"/>
    </row>
    <row r="26" spans="1:20" x14ac:dyDescent="0.3">
      <c r="A26">
        <f t="shared" si="1"/>
        <v>20</v>
      </c>
      <c r="B26">
        <v>20</v>
      </c>
      <c r="C26" t="s">
        <v>7</v>
      </c>
      <c r="K26" s="1"/>
      <c r="P26" s="1">
        <f t="shared" si="0"/>
        <v>0</v>
      </c>
      <c r="Q26" s="1">
        <f t="shared" si="2"/>
        <v>101541</v>
      </c>
      <c r="R26" s="2"/>
      <c r="S26" s="1">
        <f t="shared" si="3"/>
        <v>65010</v>
      </c>
      <c r="T26" s="5"/>
    </row>
    <row r="27" spans="1:20" x14ac:dyDescent="0.3">
      <c r="A27">
        <f t="shared" si="1"/>
        <v>21</v>
      </c>
      <c r="B27">
        <v>21</v>
      </c>
      <c r="C27" t="s">
        <v>8</v>
      </c>
      <c r="P27" s="1">
        <f t="shared" si="0"/>
        <v>0</v>
      </c>
      <c r="Q27" s="1">
        <f t="shared" si="2"/>
        <v>101541</v>
      </c>
      <c r="R27" s="2"/>
      <c r="S27" s="1">
        <f t="shared" si="3"/>
        <v>65010</v>
      </c>
      <c r="T27" s="5"/>
    </row>
    <row r="28" spans="1:20" x14ac:dyDescent="0.3">
      <c r="A28">
        <f t="shared" si="1"/>
        <v>22</v>
      </c>
      <c r="B28">
        <v>22</v>
      </c>
      <c r="C28">
        <v>16</v>
      </c>
      <c r="I28" s="1">
        <f>I25</f>
        <v>1125</v>
      </c>
      <c r="J28" s="1">
        <f>J25</f>
        <v>2917</v>
      </c>
      <c r="K28" s="1">
        <f>K25</f>
        <v>3750</v>
      </c>
      <c r="L28" s="1">
        <f>L25</f>
        <v>2000</v>
      </c>
      <c r="P28" s="1">
        <f t="shared" si="0"/>
        <v>9792</v>
      </c>
      <c r="Q28" s="1">
        <f t="shared" si="2"/>
        <v>111333</v>
      </c>
      <c r="R28" s="2"/>
      <c r="S28" s="1">
        <f t="shared" si="3"/>
        <v>74802</v>
      </c>
      <c r="T28" s="5"/>
    </row>
    <row r="29" spans="1:20" x14ac:dyDescent="0.3">
      <c r="A29">
        <f t="shared" si="1"/>
        <v>23</v>
      </c>
      <c r="B29">
        <v>23</v>
      </c>
      <c r="C29">
        <v>17</v>
      </c>
      <c r="I29" s="1">
        <f>I28</f>
        <v>1125</v>
      </c>
      <c r="J29" s="1">
        <f>J28</f>
        <v>2917</v>
      </c>
      <c r="K29" s="1">
        <f>K28</f>
        <v>3750</v>
      </c>
      <c r="L29" s="1">
        <f>L28</f>
        <v>2000</v>
      </c>
      <c r="P29" s="1">
        <f t="shared" si="0"/>
        <v>9792</v>
      </c>
      <c r="Q29" s="1">
        <f t="shared" si="2"/>
        <v>121125</v>
      </c>
      <c r="R29" s="2"/>
      <c r="S29" s="1">
        <f t="shared" si="3"/>
        <v>84594</v>
      </c>
      <c r="T29" s="5"/>
    </row>
    <row r="30" spans="1:20" x14ac:dyDescent="0.3">
      <c r="A30">
        <f t="shared" si="1"/>
        <v>24</v>
      </c>
      <c r="B30">
        <v>24</v>
      </c>
      <c r="C30">
        <v>18</v>
      </c>
      <c r="I30" s="1">
        <f t="shared" ref="I30:J32" si="7">I29</f>
        <v>1125</v>
      </c>
      <c r="J30" s="1">
        <f t="shared" si="7"/>
        <v>2917</v>
      </c>
      <c r="K30" s="1"/>
      <c r="L30" s="1">
        <f>L29</f>
        <v>2000</v>
      </c>
      <c r="P30" s="1">
        <f t="shared" si="0"/>
        <v>6042</v>
      </c>
      <c r="Q30" s="1">
        <f t="shared" si="2"/>
        <v>127167</v>
      </c>
      <c r="R30" s="2"/>
      <c r="S30" s="1">
        <f t="shared" si="3"/>
        <v>90636</v>
      </c>
      <c r="T30" s="5"/>
    </row>
    <row r="31" spans="1:20" x14ac:dyDescent="0.3">
      <c r="A31" s="3">
        <f t="shared" si="1"/>
        <v>25</v>
      </c>
      <c r="B31" s="3">
        <v>25</v>
      </c>
      <c r="C31" s="3">
        <v>19</v>
      </c>
      <c r="D31" s="3"/>
      <c r="E31" s="3"/>
      <c r="F31" s="3"/>
      <c r="G31" s="3"/>
      <c r="H31" s="3"/>
      <c r="I31" s="4">
        <f t="shared" si="7"/>
        <v>1125</v>
      </c>
      <c r="J31" s="4">
        <f t="shared" si="7"/>
        <v>2917</v>
      </c>
      <c r="K31" s="3"/>
      <c r="L31" s="4">
        <f>L30</f>
        <v>2000</v>
      </c>
      <c r="M31" s="3"/>
      <c r="N31" s="3"/>
      <c r="O31" s="3"/>
      <c r="P31" s="4">
        <f t="shared" si="0"/>
        <v>6042</v>
      </c>
      <c r="Q31" s="4">
        <f t="shared" si="2"/>
        <v>133209</v>
      </c>
      <c r="R31" s="5">
        <f>SUM(P17:P31)*0.9</f>
        <v>83357.100000000006</v>
      </c>
      <c r="S31" s="1">
        <f t="shared" si="3"/>
        <v>13320.899999999994</v>
      </c>
      <c r="T31" s="5"/>
    </row>
    <row r="32" spans="1:20" x14ac:dyDescent="0.3">
      <c r="A32">
        <f t="shared" si="1"/>
        <v>26</v>
      </c>
      <c r="B32">
        <v>26</v>
      </c>
      <c r="C32">
        <v>20</v>
      </c>
      <c r="I32" s="1">
        <f t="shared" si="7"/>
        <v>1125</v>
      </c>
      <c r="J32" s="1">
        <f t="shared" si="7"/>
        <v>2917</v>
      </c>
      <c r="L32" s="1">
        <f>L31</f>
        <v>2000</v>
      </c>
      <c r="P32" s="1">
        <f t="shared" si="0"/>
        <v>6042</v>
      </c>
      <c r="Q32" s="1">
        <f t="shared" si="2"/>
        <v>139251</v>
      </c>
      <c r="R32" s="2"/>
      <c r="S32" s="1">
        <f t="shared" si="3"/>
        <v>19362.899999999994</v>
      </c>
      <c r="T32" s="5"/>
    </row>
    <row r="33" spans="1:20" x14ac:dyDescent="0.3">
      <c r="A33">
        <f t="shared" si="1"/>
        <v>27</v>
      </c>
      <c r="B33">
        <v>27</v>
      </c>
      <c r="C33" t="s">
        <v>7</v>
      </c>
      <c r="P33" s="1">
        <f t="shared" si="0"/>
        <v>0</v>
      </c>
      <c r="Q33" s="1">
        <f t="shared" si="2"/>
        <v>139251</v>
      </c>
      <c r="R33" s="2"/>
      <c r="S33" s="1">
        <f t="shared" si="3"/>
        <v>19362.899999999994</v>
      </c>
      <c r="T33" s="5"/>
    </row>
    <row r="34" spans="1:20" x14ac:dyDescent="0.3">
      <c r="A34">
        <f t="shared" si="1"/>
        <v>28</v>
      </c>
      <c r="B34">
        <v>28</v>
      </c>
      <c r="C34" t="s">
        <v>8</v>
      </c>
      <c r="P34" s="1">
        <f t="shared" si="0"/>
        <v>0</v>
      </c>
      <c r="Q34" s="1">
        <f t="shared" si="2"/>
        <v>139251</v>
      </c>
      <c r="R34" s="2"/>
      <c r="S34" s="1">
        <f t="shared" si="3"/>
        <v>19362.899999999994</v>
      </c>
      <c r="T34" s="5"/>
    </row>
    <row r="35" spans="1:20" x14ac:dyDescent="0.3">
      <c r="A35">
        <f t="shared" si="1"/>
        <v>29</v>
      </c>
      <c r="B35">
        <v>29</v>
      </c>
      <c r="C35">
        <v>21</v>
      </c>
      <c r="I35" s="1">
        <f>I32</f>
        <v>1125</v>
      </c>
      <c r="L35" s="1">
        <f>L32</f>
        <v>2000</v>
      </c>
      <c r="N35" s="1">
        <f>N6</f>
        <v>1200</v>
      </c>
      <c r="P35" s="1">
        <f t="shared" si="0"/>
        <v>4325</v>
      </c>
      <c r="Q35" s="1">
        <f t="shared" si="2"/>
        <v>143576</v>
      </c>
      <c r="R35" s="2"/>
      <c r="S35" s="1">
        <f t="shared" si="3"/>
        <v>23687.899999999994</v>
      </c>
      <c r="T35" s="5"/>
    </row>
    <row r="36" spans="1:20" x14ac:dyDescent="0.3">
      <c r="A36">
        <f t="shared" si="1"/>
        <v>30</v>
      </c>
      <c r="B36">
        <v>30</v>
      </c>
      <c r="C36">
        <v>22</v>
      </c>
      <c r="I36" s="1">
        <f>I35</f>
        <v>1125</v>
      </c>
      <c r="L36" s="1"/>
      <c r="N36" s="1">
        <f>N35</f>
        <v>1200</v>
      </c>
      <c r="P36" s="1">
        <f t="shared" si="0"/>
        <v>2325</v>
      </c>
      <c r="Q36" s="1">
        <f t="shared" si="2"/>
        <v>145901</v>
      </c>
      <c r="R36" s="2"/>
      <c r="S36" s="1">
        <f t="shared" si="3"/>
        <v>26012.899999999994</v>
      </c>
      <c r="T36" s="5"/>
    </row>
    <row r="37" spans="1:20" x14ac:dyDescent="0.3">
      <c r="A37">
        <f>1</f>
        <v>1</v>
      </c>
      <c r="B37">
        <v>31</v>
      </c>
      <c r="C37">
        <v>23</v>
      </c>
      <c r="L37" s="1"/>
      <c r="M37" s="1">
        <f>M6</f>
        <v>2286</v>
      </c>
      <c r="N37" s="1">
        <f>N36</f>
        <v>1200</v>
      </c>
      <c r="P37" s="1">
        <f t="shared" si="0"/>
        <v>3486</v>
      </c>
      <c r="Q37" s="1">
        <f t="shared" si="2"/>
        <v>149387</v>
      </c>
      <c r="R37" s="2"/>
      <c r="S37" s="1">
        <f t="shared" si="3"/>
        <v>29498.899999999994</v>
      </c>
      <c r="T37" s="5"/>
    </row>
    <row r="38" spans="1:20" x14ac:dyDescent="0.3">
      <c r="A38">
        <f t="shared" si="1"/>
        <v>2</v>
      </c>
      <c r="B38">
        <v>32</v>
      </c>
      <c r="C38">
        <v>24</v>
      </c>
      <c r="M38" s="1">
        <f>M37</f>
        <v>2286</v>
      </c>
      <c r="N38" s="1">
        <f>N37</f>
        <v>1200</v>
      </c>
      <c r="P38" s="1">
        <f t="shared" si="0"/>
        <v>3486</v>
      </c>
      <c r="Q38" s="1">
        <f t="shared" si="2"/>
        <v>152873</v>
      </c>
      <c r="R38" s="2"/>
      <c r="S38" s="1">
        <f t="shared" si="3"/>
        <v>32984.899999999994</v>
      </c>
      <c r="T38" s="5"/>
    </row>
    <row r="39" spans="1:20" x14ac:dyDescent="0.3">
      <c r="A39">
        <f t="shared" si="1"/>
        <v>3</v>
      </c>
      <c r="B39">
        <v>33</v>
      </c>
      <c r="C39">
        <v>25</v>
      </c>
      <c r="M39" s="1">
        <f>M38</f>
        <v>2286</v>
      </c>
      <c r="N39" s="1">
        <f>N38</f>
        <v>1200</v>
      </c>
      <c r="P39" s="1">
        <f t="shared" si="0"/>
        <v>3486</v>
      </c>
      <c r="Q39" s="1">
        <f t="shared" si="2"/>
        <v>156359</v>
      </c>
      <c r="R39" s="2"/>
      <c r="S39" s="1">
        <f t="shared" si="3"/>
        <v>36470.899999999994</v>
      </c>
      <c r="T39" s="5"/>
    </row>
    <row r="40" spans="1:20" x14ac:dyDescent="0.3">
      <c r="A40">
        <f t="shared" si="1"/>
        <v>4</v>
      </c>
      <c r="B40">
        <v>34</v>
      </c>
      <c r="C40" t="s">
        <v>7</v>
      </c>
      <c r="P40" s="1">
        <f t="shared" si="0"/>
        <v>0</v>
      </c>
      <c r="Q40" s="1">
        <f t="shared" si="2"/>
        <v>156359</v>
      </c>
      <c r="R40" s="2"/>
      <c r="S40" s="1">
        <f t="shared" si="3"/>
        <v>36470.899999999994</v>
      </c>
      <c r="T40" s="5"/>
    </row>
    <row r="41" spans="1:20" x14ac:dyDescent="0.3">
      <c r="A41">
        <f t="shared" si="1"/>
        <v>5</v>
      </c>
      <c r="B41">
        <v>35</v>
      </c>
      <c r="C41" t="s">
        <v>8</v>
      </c>
      <c r="P41" s="1">
        <f t="shared" si="0"/>
        <v>0</v>
      </c>
      <c r="Q41" s="1">
        <f t="shared" si="2"/>
        <v>156359</v>
      </c>
      <c r="R41" s="2"/>
      <c r="S41" s="1">
        <f t="shared" si="3"/>
        <v>36470.899999999994</v>
      </c>
      <c r="T41" s="5"/>
    </row>
    <row r="42" spans="1:20" x14ac:dyDescent="0.3">
      <c r="A42">
        <f t="shared" si="1"/>
        <v>6</v>
      </c>
      <c r="B42">
        <v>36</v>
      </c>
      <c r="C42">
        <v>26</v>
      </c>
      <c r="M42" s="1">
        <f>M39</f>
        <v>2286</v>
      </c>
      <c r="P42" s="1">
        <f t="shared" si="0"/>
        <v>2286</v>
      </c>
      <c r="Q42" s="1">
        <f t="shared" si="2"/>
        <v>158645</v>
      </c>
      <c r="R42" s="2"/>
      <c r="S42" s="1">
        <f t="shared" si="3"/>
        <v>38756.899999999994</v>
      </c>
      <c r="T42" s="5"/>
    </row>
    <row r="43" spans="1:20" x14ac:dyDescent="0.3">
      <c r="A43">
        <f t="shared" si="1"/>
        <v>7</v>
      </c>
      <c r="B43">
        <v>37</v>
      </c>
      <c r="C43">
        <v>27</v>
      </c>
      <c r="M43" s="1">
        <f>M42</f>
        <v>2286</v>
      </c>
      <c r="P43" s="1">
        <f t="shared" si="0"/>
        <v>2286</v>
      </c>
      <c r="Q43" s="1">
        <f t="shared" si="2"/>
        <v>160931</v>
      </c>
      <c r="R43" s="2"/>
      <c r="S43" s="1">
        <f t="shared" si="3"/>
        <v>41042.899999999994</v>
      </c>
      <c r="T43" s="5"/>
    </row>
    <row r="44" spans="1:20" x14ac:dyDescent="0.3">
      <c r="A44">
        <f t="shared" si="1"/>
        <v>8</v>
      </c>
      <c r="B44">
        <v>38</v>
      </c>
      <c r="C44">
        <v>28</v>
      </c>
      <c r="M44" s="1">
        <f>M43</f>
        <v>2286</v>
      </c>
      <c r="P44" s="1">
        <f t="shared" si="0"/>
        <v>2286</v>
      </c>
      <c r="Q44" s="1">
        <f t="shared" si="2"/>
        <v>163217</v>
      </c>
      <c r="R44" s="2"/>
      <c r="S44" s="1">
        <f t="shared" si="3"/>
        <v>43328.899999999994</v>
      </c>
      <c r="T44" s="5"/>
    </row>
    <row r="45" spans="1:20" x14ac:dyDescent="0.3">
      <c r="A45">
        <f t="shared" si="1"/>
        <v>9</v>
      </c>
      <c r="B45">
        <v>39</v>
      </c>
      <c r="C45">
        <v>29</v>
      </c>
      <c r="M45" s="1">
        <f>M44</f>
        <v>2286</v>
      </c>
      <c r="P45" s="1">
        <f t="shared" si="0"/>
        <v>2286</v>
      </c>
      <c r="Q45" s="1">
        <f t="shared" si="2"/>
        <v>165503</v>
      </c>
      <c r="R45" s="2"/>
      <c r="S45" s="1">
        <f t="shared" si="3"/>
        <v>45614.899999999994</v>
      </c>
      <c r="T45" s="5"/>
    </row>
    <row r="46" spans="1:20" x14ac:dyDescent="0.3">
      <c r="A46" s="3">
        <f t="shared" si="1"/>
        <v>10</v>
      </c>
      <c r="B46" s="3">
        <v>40</v>
      </c>
      <c r="C46" s="3">
        <v>30</v>
      </c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4">
        <f>O6</f>
        <v>1333</v>
      </c>
      <c r="P46" s="4">
        <f t="shared" si="0"/>
        <v>1333</v>
      </c>
      <c r="Q46" s="4">
        <f t="shared" si="2"/>
        <v>166836</v>
      </c>
      <c r="R46" s="2">
        <f>SUM(P32:P46)*0.9</f>
        <v>30264.3</v>
      </c>
      <c r="S46" s="1">
        <f t="shared" si="3"/>
        <v>16683.599999999995</v>
      </c>
      <c r="T46" s="5"/>
    </row>
    <row r="47" spans="1:20" x14ac:dyDescent="0.3">
      <c r="A47">
        <f t="shared" si="1"/>
        <v>11</v>
      </c>
      <c r="B47">
        <v>41</v>
      </c>
      <c r="C47" t="s">
        <v>7</v>
      </c>
      <c r="P47" s="1">
        <f t="shared" si="0"/>
        <v>0</v>
      </c>
      <c r="Q47" s="1">
        <f t="shared" si="2"/>
        <v>166836</v>
      </c>
      <c r="R47" s="2"/>
      <c r="S47" s="1">
        <f t="shared" si="3"/>
        <v>16683.599999999995</v>
      </c>
      <c r="T47" s="5"/>
    </row>
    <row r="48" spans="1:20" x14ac:dyDescent="0.3">
      <c r="A48">
        <f t="shared" si="1"/>
        <v>12</v>
      </c>
      <c r="B48">
        <v>42</v>
      </c>
      <c r="C48" t="s">
        <v>8</v>
      </c>
      <c r="P48" s="1">
        <f t="shared" si="0"/>
        <v>0</v>
      </c>
      <c r="Q48" s="1">
        <f t="shared" si="2"/>
        <v>166836</v>
      </c>
      <c r="R48" s="2"/>
      <c r="S48" s="1">
        <f t="shared" si="3"/>
        <v>16683.599999999995</v>
      </c>
      <c r="T48" s="5"/>
    </row>
    <row r="49" spans="1:20" x14ac:dyDescent="0.3">
      <c r="A49">
        <f t="shared" si="1"/>
        <v>13</v>
      </c>
      <c r="B49">
        <v>43</v>
      </c>
      <c r="C49">
        <v>31</v>
      </c>
      <c r="O49" s="1">
        <f>O46</f>
        <v>1333</v>
      </c>
      <c r="P49" s="1">
        <f t="shared" si="0"/>
        <v>1333</v>
      </c>
      <c r="Q49" s="1">
        <f t="shared" si="2"/>
        <v>168169</v>
      </c>
      <c r="R49" s="2"/>
      <c r="S49" s="1">
        <f t="shared" si="3"/>
        <v>18016.599999999995</v>
      </c>
      <c r="T49" s="5"/>
    </row>
    <row r="50" spans="1:20" x14ac:dyDescent="0.3">
      <c r="A50">
        <f t="shared" si="1"/>
        <v>14</v>
      </c>
      <c r="B50">
        <v>44</v>
      </c>
      <c r="C50">
        <v>32</v>
      </c>
      <c r="O50" s="1">
        <f>O49</f>
        <v>1333</v>
      </c>
      <c r="P50" s="1">
        <f t="shared" si="0"/>
        <v>1333</v>
      </c>
      <c r="Q50" s="1">
        <f t="shared" si="2"/>
        <v>169502</v>
      </c>
      <c r="R50" s="2">
        <f>SUM(P47:P50)*0.9</f>
        <v>2399.4</v>
      </c>
      <c r="S50" s="1">
        <f t="shared" si="3"/>
        <v>16950.199999999993</v>
      </c>
      <c r="T50" s="5">
        <f>S50*(1.06)</f>
        <v>17967.211999999992</v>
      </c>
    </row>
    <row r="52" spans="1:20" x14ac:dyDescent="0.3">
      <c r="P52" s="1">
        <f>SUM(P7:P50)</f>
        <v>169502</v>
      </c>
      <c r="R52" s="2">
        <f>SUM(R16:R50)</f>
        <v>152551.79999999999</v>
      </c>
      <c r="T52" s="5">
        <f>T50-S50</f>
        <v>1017.0119999999988</v>
      </c>
    </row>
    <row r="54" spans="1:20" x14ac:dyDescent="0.3">
      <c r="P54" s="5">
        <f>P52*0.9</f>
        <v>152551.80000000002</v>
      </c>
      <c r="Q54" t="s">
        <v>23</v>
      </c>
      <c r="R54" s="5">
        <f>P52-R52</f>
        <v>16950.200000000012</v>
      </c>
    </row>
  </sheetData>
  <phoneticPr fontId="1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Flow</vt:lpstr>
    </vt:vector>
  </TitlesOfParts>
  <Company>MTU - EECN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becodere</dc:creator>
  <cp:lastModifiedBy>Amlan Mukherjee</cp:lastModifiedBy>
  <dcterms:created xsi:type="dcterms:W3CDTF">2012-02-21T20:34:00Z</dcterms:created>
  <dcterms:modified xsi:type="dcterms:W3CDTF">2012-02-24T18:56:11Z</dcterms:modified>
</cp:coreProperties>
</file>